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checkCompatibility="1" defaultThemeVersion="124226"/>
  <mc:AlternateContent xmlns:mc="http://schemas.openxmlformats.org/markup-compatibility/2006">
    <mc:Choice Requires="x15">
      <x15ac:absPath xmlns:x15ac="http://schemas.microsoft.com/office/spreadsheetml/2010/11/ac" url="N:\Customer Services\Irrigation\Power Factor\"/>
    </mc:Choice>
  </mc:AlternateContent>
  <xr:revisionPtr revIDLastSave="0" documentId="13_ncr:1_{5D531D09-DDD2-4FEB-A09C-E5FD56925F48}" xr6:coauthVersionLast="47" xr6:coauthVersionMax="47" xr10:uidLastSave="{00000000-0000-0000-0000-000000000000}"/>
  <workbookProtection workbookAlgorithmName="SHA-512" workbookHashValue="ZS62CEswwHXEFIdsAwFT2CuE+O3Uwo4AJ/800+KPmlMiq0XoJJ3OmoSYVQMgW7XUFvIVZvC2Dgkz8/jdGU43iQ==" workbookSaltValue="o8cHuWTAfgjxiM3GsbSSmw==" workbookSpinCount="100000" lockStructure="1"/>
  <bookViews>
    <workbookView xWindow="28680" yWindow="-120" windowWidth="29040" windowHeight="15840" xr2:uid="{00000000-000D-0000-FFFF-FFFF00000000}"/>
  </bookViews>
  <sheets>
    <sheet name="Sheet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6" i="2" l="1"/>
  <c r="P4" i="2"/>
  <c r="H6" i="2" l="1"/>
  <c r="P15" i="2" s="1"/>
  <c r="P17" i="2" s="1"/>
  <c r="H5" i="2"/>
  <c r="T15" i="2" s="1"/>
  <c r="V15" i="2"/>
  <c r="P9" i="2"/>
  <c r="P11" i="2" s="1"/>
  <c r="P6" i="2"/>
  <c r="U15" i="2" l="1"/>
  <c r="W15" i="2" s="1"/>
  <c r="P20" i="2" s="1"/>
  <c r="P25" i="2" s="1"/>
  <c r="H11" i="2" s="1"/>
  <c r="V6" i="2"/>
  <c r="U6" i="2"/>
  <c r="W6" i="2" l="1"/>
  <c r="D11" i="2" s="1"/>
  <c r="P22" i="2"/>
</calcChain>
</file>

<file path=xl/sharedStrings.xml><?xml version="1.0" encoding="utf-8"?>
<sst xmlns="http://schemas.openxmlformats.org/spreadsheetml/2006/main" count="44" uniqueCount="29">
  <si>
    <t>Existing PF</t>
  </si>
  <si>
    <t>Corrected PF</t>
  </si>
  <si>
    <t>Actual KW</t>
  </si>
  <si>
    <t>Actual KVAR</t>
  </si>
  <si>
    <t>Existing PF(radians)</t>
  </si>
  <si>
    <t>Existing PF(degrees)</t>
  </si>
  <si>
    <t>Corrected PF(radians)</t>
  </si>
  <si>
    <t>Corrected PF(degrees)</t>
  </si>
  <si>
    <t>Corrected KVAR</t>
  </si>
  <si>
    <t>KVAR Needed</t>
  </si>
  <si>
    <t>Corrected PF results</t>
  </si>
  <si>
    <t>Existing KVAR</t>
  </si>
  <si>
    <t>KVAR Installed</t>
  </si>
  <si>
    <t>New PF</t>
  </si>
  <si>
    <t>Capacitor Sizing Estimation</t>
  </si>
  <si>
    <t xml:space="preserve">Please fill in the fields highlighted in yellow.  One method would be to use the customers most recent bill showing HP and existing PF to fill in those fields.  </t>
  </si>
  <si>
    <t xml:space="preserve">Once the recommend capacitor size is shown in the highlighted green box (cell D11) then please put the actual size of capacitor in the </t>
  </si>
  <si>
    <t>Capacitor to be installed</t>
  </si>
  <si>
    <t>A customer can choose any corrected PF that they wish but it is recommend to use a minimum of .95 to help reach the desired .93 results.</t>
  </si>
  <si>
    <t>yellow box labeled "Capacitor to be installed" (cell H8) to verify the Corrected PF results in the green box (cell H11) is the desired power factor result.</t>
  </si>
  <si>
    <t>CAUTION: DO NOT OVERSIZE CAPACITOR</t>
  </si>
  <si>
    <t>Recommend Capacitor Size</t>
  </si>
  <si>
    <t>kVAR</t>
  </si>
  <si>
    <t>PF</t>
  </si>
  <si>
    <t xml:space="preserve">Typical Capacitor Sizes </t>
  </si>
  <si>
    <t>Leading</t>
  </si>
  <si>
    <t>INSTRUCTIONS</t>
  </si>
  <si>
    <r>
      <rPr>
        <b/>
        <sz val="12"/>
        <color indexed="8"/>
        <rFont val="Calibri"/>
        <family val="2"/>
      </rPr>
      <t>Disclaimer</t>
    </r>
    <r>
      <rPr>
        <sz val="12"/>
        <color indexed="8"/>
        <rFont val="Calibri"/>
        <family val="2"/>
      </rPr>
      <t xml:space="preserve">:  This capacitor sizing estimation spreadsheet is just one tool to help size the appropriate capacitior to the desired power factor. </t>
    </r>
    <r>
      <rPr>
        <sz val="12"/>
        <color theme="1"/>
        <rFont val="Calibri"/>
        <family val="2"/>
        <scheme val="minor"/>
      </rPr>
      <t>Please work with your local electrician and motor manufacture to verify the size of capacitor needed for your situation. Custer Public Power District will not be held accountable or liable for incorrect sizing of capacitors.</t>
    </r>
  </si>
  <si>
    <t>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</si>
</sst>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1"/>
      <color theme="1"/>
      <name val="Calibri"/>
      <family val="2"/>
      <scheme val="minor"/>
    </font>
    <font>
      <sz val="12"/>
      <color indexed="8"/>
      <name val="Calibri"/>
      <family val="2"/>
    </font>
    <font>
      <b/>
      <sz val="12"/>
      <color indexed="8"/>
      <name val="Calibri"/>
      <family val="2"/>
    </font>
    <font>
      <sz val="12"/>
      <color theme="1"/>
      <name val="Calibri"/>
      <family val="2"/>
      <scheme val="minor"/>
    </font>
    <font>
      <b/>
      <sz val="12"/>
      <color theme="1"/>
      <name val="Calibri"/>
      <family val="2"/>
      <scheme val="minor"/>
    </font>
    <font>
      <sz val="20"/>
      <color theme="1"/>
      <name val="Calibri"/>
      <family val="2"/>
      <scheme val="minor"/>
    </font>
    <font>
      <sz val="14"/>
      <color theme="1"/>
      <name val="Calibri"/>
      <family val="2"/>
      <scheme val="minor"/>
    </font>
    <font>
      <b/>
      <sz val="11"/>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rgb="FF89FFBE"/>
        <bgColor indexed="64"/>
      </patternFill>
    </fill>
    <fill>
      <patternFill patternType="solid">
        <fgColor rgb="FFFF7C8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B0F0"/>
      </top>
      <bottom/>
      <diagonal/>
    </border>
    <border>
      <left style="thin">
        <color rgb="FF00B0F0"/>
      </left>
      <right/>
      <top/>
      <bottom/>
      <diagonal/>
    </border>
    <border>
      <left/>
      <right style="thin">
        <color rgb="FF00B0F0"/>
      </right>
      <top style="thin">
        <color rgb="FF00B0F0"/>
      </top>
      <bottom/>
      <diagonal/>
    </border>
    <border>
      <left/>
      <right style="thin">
        <color rgb="FF00B0F0"/>
      </right>
      <top/>
      <bottom/>
      <diagonal/>
    </border>
    <border>
      <left/>
      <right/>
      <top/>
      <bottom style="thin">
        <color rgb="FF00B0F0"/>
      </bottom>
      <diagonal/>
    </border>
    <border>
      <left/>
      <right style="thin">
        <color rgb="FF00B0F0"/>
      </right>
      <top/>
      <bottom style="thin">
        <color rgb="FF00B0F0"/>
      </bottom>
      <diagonal/>
    </border>
    <border>
      <left style="thin">
        <color rgb="FF00B0F0"/>
      </left>
      <right/>
      <top style="thin">
        <color rgb="FF00B0F0"/>
      </top>
      <bottom/>
      <diagonal/>
    </border>
    <border>
      <left style="thin">
        <color rgb="FF00B0F0"/>
      </left>
      <right/>
      <top/>
      <bottom style="thin">
        <color rgb="FF00B0F0"/>
      </bottom>
      <diagonal/>
    </border>
    <border>
      <left style="thin">
        <color rgb="FF00B0F0"/>
      </left>
      <right style="thin">
        <color indexed="64"/>
      </right>
      <top/>
      <bottom/>
      <diagonal/>
    </border>
  </borders>
  <cellStyleXfs count="1">
    <xf numFmtId="0" fontId="0" fillId="0" borderId="0"/>
  </cellStyleXfs>
  <cellXfs count="48">
    <xf numFmtId="0" fontId="0" fillId="0" borderId="0" xfId="0"/>
    <xf numFmtId="0" fontId="0" fillId="0" borderId="0" xfId="0" applyAlignment="1">
      <alignment horizontal="center"/>
    </xf>
    <xf numFmtId="0" fontId="0" fillId="2" borderId="1" xfId="0" applyFill="1" applyBorder="1"/>
    <xf numFmtId="0" fontId="0" fillId="0" borderId="1" xfId="0" applyBorder="1"/>
    <xf numFmtId="0" fontId="0" fillId="0" borderId="0" xfId="0" applyAlignment="1">
      <alignment horizontal="center" wrapText="1"/>
    </xf>
    <xf numFmtId="0" fontId="0" fillId="3" borderId="1" xfId="0" applyFill="1" applyBorder="1" applyProtection="1">
      <protection locked="0"/>
    </xf>
    <xf numFmtId="0" fontId="0" fillId="0" borderId="1" xfId="0" applyBorder="1" applyProtection="1">
      <protection locked="0"/>
    </xf>
    <xf numFmtId="0" fontId="3" fillId="0" borderId="0" xfId="0" applyFont="1"/>
    <xf numFmtId="0" fontId="0" fillId="0" borderId="0" xfId="0" applyAlignment="1">
      <alignment horizontal="right"/>
    </xf>
    <xf numFmtId="0" fontId="4" fillId="0" borderId="0" xfId="0" applyFont="1"/>
    <xf numFmtId="0" fontId="0" fillId="4" borderId="0" xfId="0" applyFill="1"/>
    <xf numFmtId="164" fontId="0" fillId="4" borderId="0" xfId="0" applyNumberFormat="1" applyFill="1"/>
    <xf numFmtId="164" fontId="0" fillId="0" borderId="0" xfId="0" applyNumberFormat="1"/>
    <xf numFmtId="0" fontId="0" fillId="0" borderId="0" xfId="0" applyAlignment="1">
      <alignment horizontal="left" vertical="center" wrapText="1"/>
    </xf>
    <xf numFmtId="0" fontId="0" fillId="0" borderId="0" xfId="0" applyAlignment="1">
      <alignment horizontal="center" vertical="center"/>
    </xf>
    <xf numFmtId="0" fontId="7" fillId="0" borderId="0" xfId="0" applyFont="1"/>
    <xf numFmtId="0" fontId="0" fillId="0" borderId="2" xfId="0" applyBorder="1"/>
    <xf numFmtId="0" fontId="0" fillId="0" borderId="3" xfId="0" applyBorder="1"/>
    <xf numFmtId="0" fontId="0" fillId="0" borderId="3" xfId="0"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8" xfId="0" applyBorder="1" applyAlignment="1">
      <alignment horizontal="center"/>
    </xf>
    <xf numFmtId="0" fontId="0" fillId="0" borderId="9" xfId="0" applyBorder="1"/>
    <xf numFmtId="0" fontId="0" fillId="0" borderId="5" xfId="0" applyBorder="1" applyAlignment="1">
      <alignment vertical="top"/>
    </xf>
    <xf numFmtId="0" fontId="0" fillId="4" borderId="0" xfId="0" applyFill="1" applyAlignment="1">
      <alignment horizontal="right"/>
    </xf>
    <xf numFmtId="164" fontId="0" fillId="4" borderId="0" xfId="0" applyNumberFormat="1" applyFill="1" applyAlignment="1">
      <alignment horizontal="right"/>
    </xf>
    <xf numFmtId="0" fontId="0" fillId="5" borderId="0" xfId="0" applyFill="1" applyAlignment="1">
      <alignment horizontal="right"/>
    </xf>
    <xf numFmtId="164" fontId="0" fillId="5" borderId="0" xfId="0" applyNumberFormat="1" applyFill="1" applyAlignment="1">
      <alignment horizontal="right"/>
    </xf>
    <xf numFmtId="0" fontId="8" fillId="0" borderId="0" xfId="0" applyFont="1"/>
    <xf numFmtId="0" fontId="3" fillId="0" borderId="0" xfId="0" applyFont="1" applyAlignment="1">
      <alignment wrapText="1"/>
    </xf>
    <xf numFmtId="0" fontId="0" fillId="0" borderId="4" xfId="0" applyBorder="1" applyAlignment="1">
      <alignment horizontal="center"/>
    </xf>
    <xf numFmtId="0" fontId="0" fillId="4" borderId="6" xfId="0" applyFill="1" applyBorder="1" applyAlignment="1">
      <alignment horizontal="center"/>
    </xf>
    <xf numFmtId="0" fontId="0" fillId="0" borderId="6" xfId="0" applyBorder="1" applyAlignment="1">
      <alignment horizontal="center"/>
    </xf>
    <xf numFmtId="0" fontId="0" fillId="0" borderId="18" xfId="0" applyBorder="1" applyAlignment="1">
      <alignment horizontal="center"/>
    </xf>
    <xf numFmtId="0" fontId="5" fillId="0" borderId="0" xfId="0" applyFont="1" applyAlignment="1">
      <alignment horizontal="center"/>
    </xf>
    <xf numFmtId="0" fontId="3" fillId="0" borderId="16" xfId="0" applyFont="1" applyBorder="1" applyAlignment="1">
      <alignment horizont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3" fillId="0" borderId="11" xfId="0" applyFont="1" applyBorder="1" applyAlignment="1">
      <alignment horizontal="center" wrapText="1"/>
    </xf>
    <xf numFmtId="0" fontId="3" fillId="0" borderId="0" xfId="0" applyFont="1" applyAlignment="1">
      <alignment horizontal="center" wrapText="1"/>
    </xf>
    <xf numFmtId="0" fontId="3" fillId="0" borderId="13"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6"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mruColors>
      <color rgb="FFFF7C80"/>
      <color rgb="FF89FF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W32"/>
  <sheetViews>
    <sheetView showGridLines="0" tabSelected="1" zoomScale="140" zoomScaleNormal="140" workbookViewId="0">
      <selection activeCell="H8" sqref="H8"/>
    </sheetView>
  </sheetViews>
  <sheetFormatPr defaultColWidth="8.85546875" defaultRowHeight="15" x14ac:dyDescent="0.25"/>
  <cols>
    <col min="1" max="1" width="2" customWidth="1"/>
    <col min="3" max="3" width="26.28515625" style="1" customWidth="1"/>
    <col min="5" max="6" width="3.7109375" customWidth="1"/>
    <col min="7" max="7" width="24.7109375" style="1" customWidth="1"/>
    <col min="11" max="11" width="10" style="8" customWidth="1"/>
    <col min="12" max="12" width="9.7109375" style="8" customWidth="1"/>
    <col min="13" max="13" width="11.140625" customWidth="1"/>
    <col min="14" max="14" width="8.85546875" customWidth="1"/>
    <col min="15" max="15" width="7.28515625" customWidth="1"/>
    <col min="16" max="19" width="8.85546875" hidden="1" customWidth="1"/>
    <col min="20" max="20" width="12" style="1" hidden="1" customWidth="1"/>
    <col min="21" max="21" width="13.28515625" style="1" hidden="1" customWidth="1"/>
    <col min="22" max="23" width="15.140625" hidden="1" customWidth="1"/>
    <col min="24" max="34" width="8.85546875" customWidth="1"/>
  </cols>
  <sheetData>
    <row r="2" spans="2:23" ht="26.25" x14ac:dyDescent="0.4">
      <c r="B2" s="37" t="s">
        <v>14</v>
      </c>
      <c r="C2" s="37"/>
      <c r="D2" s="37"/>
      <c r="E2" s="37"/>
      <c r="F2" s="37"/>
      <c r="G2" s="37"/>
      <c r="H2" s="37"/>
      <c r="J2" s="47" t="s">
        <v>24</v>
      </c>
      <c r="K2" s="47"/>
      <c r="L2" s="47"/>
      <c r="M2" s="47"/>
    </row>
    <row r="3" spans="2:23" x14ac:dyDescent="0.25">
      <c r="K3" s="24" t="s">
        <v>22</v>
      </c>
      <c r="L3" s="24" t="s">
        <v>23</v>
      </c>
      <c r="P3" s="16" t="s">
        <v>4</v>
      </c>
      <c r="Q3" s="17"/>
      <c r="R3" s="17"/>
      <c r="S3" s="17"/>
      <c r="T3" s="18"/>
      <c r="U3" s="18"/>
      <c r="V3" s="17"/>
      <c r="W3" s="19"/>
    </row>
    <row r="4" spans="2:23" x14ac:dyDescent="0.25">
      <c r="K4" s="33">
        <v>5</v>
      </c>
      <c r="L4" s="8">
        <v>0.90100000000000002</v>
      </c>
      <c r="P4" s="20">
        <f>ACOS(D6)</f>
        <v>0.60763597365870403</v>
      </c>
      <c r="W4" s="21"/>
    </row>
    <row r="5" spans="2:23" x14ac:dyDescent="0.25">
      <c r="C5" s="14" t="s">
        <v>28</v>
      </c>
      <c r="D5" s="5">
        <v>56</v>
      </c>
      <c r="G5" s="14" t="s">
        <v>28</v>
      </c>
      <c r="H5" s="2">
        <f>D5</f>
        <v>56</v>
      </c>
      <c r="K5" s="34">
        <v>7.5</v>
      </c>
      <c r="L5" s="27">
        <v>0.93100000000000005</v>
      </c>
      <c r="P5" s="20" t="s">
        <v>5</v>
      </c>
      <c r="T5" s="1" t="s">
        <v>2</v>
      </c>
      <c r="U5" s="1" t="s">
        <v>3</v>
      </c>
      <c r="V5" t="s">
        <v>8</v>
      </c>
      <c r="W5" s="21" t="s">
        <v>9</v>
      </c>
    </row>
    <row r="6" spans="2:23" x14ac:dyDescent="0.25">
      <c r="C6" s="14" t="s">
        <v>0</v>
      </c>
      <c r="D6" s="5">
        <v>0.82099999999999995</v>
      </c>
      <c r="G6" s="14" t="s">
        <v>0</v>
      </c>
      <c r="H6" s="2">
        <f>D6</f>
        <v>0.82099999999999995</v>
      </c>
      <c r="K6" s="34">
        <v>10</v>
      </c>
      <c r="L6" s="27">
        <v>0.95499999999999996</v>
      </c>
      <c r="P6" s="20">
        <f>DEGREES(P4)</f>
        <v>34.814976770966204</v>
      </c>
      <c r="T6" s="1">
        <f>D5</f>
        <v>56</v>
      </c>
      <c r="U6" s="1">
        <f>T6*(TAN(RADIANS(P6)))</f>
        <v>38.942726834814728</v>
      </c>
      <c r="V6" s="1">
        <f>T6*(TAN(RADIANS(P11)))</f>
        <v>22.132616197234185</v>
      </c>
      <c r="W6" s="21">
        <f>U6-V6</f>
        <v>16.810110637580543</v>
      </c>
    </row>
    <row r="7" spans="2:23" x14ac:dyDescent="0.25">
      <c r="C7" s="14"/>
      <c r="D7" s="6"/>
      <c r="G7" s="14"/>
      <c r="H7" s="3"/>
      <c r="K7" s="34">
        <v>12.5</v>
      </c>
      <c r="L7" s="27">
        <v>0.97399999999999998</v>
      </c>
      <c r="P7" s="20"/>
      <c r="W7" s="21"/>
    </row>
    <row r="8" spans="2:23" x14ac:dyDescent="0.25">
      <c r="C8" s="14" t="s">
        <v>1</v>
      </c>
      <c r="D8" s="5">
        <v>0.93</v>
      </c>
      <c r="G8" s="14" t="s">
        <v>17</v>
      </c>
      <c r="H8" s="5">
        <v>10</v>
      </c>
      <c r="K8" s="34">
        <v>15</v>
      </c>
      <c r="L8" s="27">
        <v>0.98799999999999999</v>
      </c>
      <c r="P8" s="20" t="s">
        <v>6</v>
      </c>
      <c r="W8" s="21"/>
    </row>
    <row r="9" spans="2:23" x14ac:dyDescent="0.25">
      <c r="C9" s="14"/>
      <c r="G9" s="14"/>
      <c r="K9" s="34">
        <v>17.5</v>
      </c>
      <c r="L9" s="27">
        <v>0.997</v>
      </c>
      <c r="P9" s="20">
        <f>ACOS(D8)</f>
        <v>0.37638348231772811</v>
      </c>
      <c r="W9" s="21"/>
    </row>
    <row r="10" spans="2:23" x14ac:dyDescent="0.25">
      <c r="C10" s="14"/>
      <c r="G10" s="14"/>
      <c r="K10" s="34">
        <v>20</v>
      </c>
      <c r="L10" s="28">
        <v>1</v>
      </c>
      <c r="P10" s="20" t="s">
        <v>7</v>
      </c>
      <c r="W10" s="21"/>
    </row>
    <row r="11" spans="2:23" ht="15" customHeight="1" x14ac:dyDescent="0.25">
      <c r="C11" s="13" t="s">
        <v>21</v>
      </c>
      <c r="D11" s="10">
        <f>W6</f>
        <v>16.810110637580543</v>
      </c>
      <c r="G11" s="14" t="s">
        <v>10</v>
      </c>
      <c r="H11" s="11">
        <f>P25</f>
        <v>0.86938774876375335</v>
      </c>
      <c r="K11" s="35">
        <v>22.5</v>
      </c>
      <c r="L11" s="29">
        <v>0.998</v>
      </c>
      <c r="M11" s="31" t="s">
        <v>25</v>
      </c>
      <c r="P11" s="22">
        <f>DEGREES(P9)</f>
        <v>21.565185015242669</v>
      </c>
      <c r="Q11" s="23"/>
      <c r="R11" s="23"/>
      <c r="S11" s="23"/>
      <c r="T11" s="24"/>
      <c r="U11" s="24"/>
      <c r="V11" s="23"/>
      <c r="W11" s="25"/>
    </row>
    <row r="12" spans="2:23" x14ac:dyDescent="0.25">
      <c r="C12" s="4"/>
      <c r="G12" s="14"/>
      <c r="H12" s="12"/>
      <c r="K12" s="35">
        <v>25</v>
      </c>
      <c r="L12" s="29">
        <v>0.99099999999999999</v>
      </c>
      <c r="M12" s="31" t="s">
        <v>25</v>
      </c>
    </row>
    <row r="13" spans="2:23" ht="15.75" x14ac:dyDescent="0.25">
      <c r="B13" s="9" t="s">
        <v>20</v>
      </c>
      <c r="C13" s="4"/>
      <c r="H13" s="12"/>
      <c r="K13" s="35">
        <v>30</v>
      </c>
      <c r="L13" s="29">
        <v>0.96099999999999997</v>
      </c>
      <c r="M13" s="31" t="s">
        <v>25</v>
      </c>
    </row>
    <row r="14" spans="2:23" x14ac:dyDescent="0.25">
      <c r="K14" s="35">
        <v>35</v>
      </c>
      <c r="L14" s="30">
        <v>0.91</v>
      </c>
      <c r="M14" s="31" t="s">
        <v>25</v>
      </c>
      <c r="P14" s="16" t="s">
        <v>4</v>
      </c>
      <c r="Q14" s="17"/>
      <c r="R14" s="17"/>
      <c r="S14" s="17"/>
      <c r="T14" s="18" t="s">
        <v>2</v>
      </c>
      <c r="U14" s="18" t="s">
        <v>11</v>
      </c>
      <c r="V14" s="17" t="s">
        <v>12</v>
      </c>
      <c r="W14" s="19" t="s">
        <v>8</v>
      </c>
    </row>
    <row r="15" spans="2:23" ht="15.75" customHeight="1" x14ac:dyDescent="0.25">
      <c r="B15" s="38" t="s">
        <v>27</v>
      </c>
      <c r="C15" s="39"/>
      <c r="D15" s="39"/>
      <c r="E15" s="39"/>
      <c r="F15" s="39"/>
      <c r="G15" s="39"/>
      <c r="H15" s="39"/>
      <c r="I15" s="39"/>
      <c r="J15" s="40"/>
      <c r="K15" s="36">
        <v>37.5</v>
      </c>
      <c r="L15" s="29">
        <v>0.878</v>
      </c>
      <c r="M15" s="31" t="s">
        <v>25</v>
      </c>
      <c r="P15" s="20">
        <f>ACOS(H6)</f>
        <v>0.60763597365870403</v>
      </c>
      <c r="T15" s="1">
        <f>H5</f>
        <v>56</v>
      </c>
      <c r="U15" s="1">
        <f>T15*(TAN(RADIANS(P17)))</f>
        <v>38.942726834814728</v>
      </c>
      <c r="V15">
        <f>H8</f>
        <v>10</v>
      </c>
      <c r="W15" s="21">
        <f>U15-V15</f>
        <v>28.942726834814728</v>
      </c>
    </row>
    <row r="16" spans="2:23" x14ac:dyDescent="0.25">
      <c r="B16" s="41"/>
      <c r="C16" s="42"/>
      <c r="D16" s="42"/>
      <c r="E16" s="42"/>
      <c r="F16" s="42"/>
      <c r="G16" s="42"/>
      <c r="H16" s="42"/>
      <c r="I16" s="42"/>
      <c r="J16" s="43"/>
      <c r="K16" s="36">
        <v>40</v>
      </c>
      <c r="L16" s="30">
        <v>0.84</v>
      </c>
      <c r="M16" s="31" t="s">
        <v>25</v>
      </c>
      <c r="P16" s="20" t="s">
        <v>5</v>
      </c>
      <c r="W16" s="21"/>
    </row>
    <row r="17" spans="2:23" x14ac:dyDescent="0.25">
      <c r="B17" s="41"/>
      <c r="C17" s="42"/>
      <c r="D17" s="42"/>
      <c r="E17" s="42"/>
      <c r="F17" s="42"/>
      <c r="G17" s="42"/>
      <c r="H17" s="42"/>
      <c r="I17" s="42"/>
      <c r="J17" s="43"/>
      <c r="K17" s="36">
        <v>50</v>
      </c>
      <c r="L17" s="29">
        <v>0.64900000000000002</v>
      </c>
      <c r="M17" s="31" t="s">
        <v>25</v>
      </c>
      <c r="P17" s="20">
        <f>DEGREES(P15)</f>
        <v>34.814976770966204</v>
      </c>
      <c r="W17" s="21"/>
    </row>
    <row r="18" spans="2:23" x14ac:dyDescent="0.25">
      <c r="B18" s="44"/>
      <c r="C18" s="45"/>
      <c r="D18" s="45"/>
      <c r="E18" s="45"/>
      <c r="F18" s="45"/>
      <c r="G18" s="45"/>
      <c r="H18" s="45"/>
      <c r="I18" s="45"/>
      <c r="J18" s="46"/>
      <c r="K18" s="36">
        <v>60</v>
      </c>
      <c r="L18" s="30">
        <v>0.40300000000000002</v>
      </c>
      <c r="M18" s="31" t="s">
        <v>25</v>
      </c>
      <c r="P18" s="20"/>
      <c r="W18" s="21"/>
    </row>
    <row r="19" spans="2:23" x14ac:dyDescent="0.25">
      <c r="P19" s="20" t="s">
        <v>6</v>
      </c>
      <c r="W19" s="21"/>
    </row>
    <row r="20" spans="2:23" ht="15.75" x14ac:dyDescent="0.25">
      <c r="B20" s="15" t="s">
        <v>26</v>
      </c>
      <c r="C20" s="32"/>
      <c r="D20" s="32"/>
      <c r="E20" s="32"/>
      <c r="F20" s="32"/>
      <c r="G20" s="32"/>
      <c r="H20" s="32"/>
      <c r="I20" s="32"/>
      <c r="J20" s="32"/>
      <c r="K20" s="32"/>
      <c r="L20" s="32"/>
      <c r="M20" s="32"/>
      <c r="P20" s="26">
        <f>W15/T15</f>
        <v>0.5168344077645487</v>
      </c>
      <c r="W20" s="21"/>
    </row>
    <row r="21" spans="2:23" ht="15.75" x14ac:dyDescent="0.25">
      <c r="B21" s="7" t="s">
        <v>15</v>
      </c>
      <c r="C21" s="7"/>
      <c r="D21" s="7"/>
      <c r="E21" s="7"/>
      <c r="F21" s="7"/>
      <c r="G21" s="7"/>
      <c r="H21" s="7"/>
      <c r="I21" s="7"/>
      <c r="J21" s="7"/>
      <c r="K21" s="7"/>
      <c r="L21" s="7"/>
      <c r="M21" s="7"/>
      <c r="P21" s="20" t="s">
        <v>5</v>
      </c>
      <c r="W21" s="21"/>
    </row>
    <row r="22" spans="2:23" ht="15.75" x14ac:dyDescent="0.25">
      <c r="B22" s="7" t="s">
        <v>18</v>
      </c>
      <c r="P22" s="20">
        <f>DEGREES(P20)</f>
        <v>29.612430272052066</v>
      </c>
      <c r="W22" s="21"/>
    </row>
    <row r="23" spans="2:23" ht="15.75" x14ac:dyDescent="0.25">
      <c r="B23" s="7" t="s">
        <v>16</v>
      </c>
      <c r="P23" s="20"/>
      <c r="W23" s="21"/>
    </row>
    <row r="24" spans="2:23" ht="15.75" x14ac:dyDescent="0.25">
      <c r="B24" s="7" t="s">
        <v>19</v>
      </c>
      <c r="P24" s="20" t="s">
        <v>13</v>
      </c>
      <c r="W24" s="21"/>
    </row>
    <row r="25" spans="2:23" x14ac:dyDescent="0.25">
      <c r="P25" s="22">
        <f>COS(P20)</f>
        <v>0.86938774876375335</v>
      </c>
      <c r="Q25" s="23"/>
      <c r="R25" s="23"/>
      <c r="S25" s="23"/>
      <c r="T25" s="24"/>
      <c r="U25" s="24"/>
      <c r="V25" s="23"/>
      <c r="W25" s="25"/>
    </row>
    <row r="27" spans="2:23" ht="15.75" x14ac:dyDescent="0.25">
      <c r="B27" s="7"/>
    </row>
    <row r="28" spans="2:23" ht="15.75" x14ac:dyDescent="0.25">
      <c r="B28" s="9"/>
    </row>
    <row r="30" spans="2:23" ht="15.75" x14ac:dyDescent="0.25">
      <c r="B30" s="7"/>
      <c r="C30" s="7"/>
      <c r="D30" s="7"/>
      <c r="E30" s="7"/>
      <c r="F30" s="7"/>
      <c r="G30" s="7"/>
      <c r="H30" s="7"/>
      <c r="I30" s="7"/>
      <c r="J30" s="7"/>
      <c r="K30" s="7"/>
      <c r="L30" s="7"/>
      <c r="M30" s="7"/>
    </row>
    <row r="31" spans="2:23" ht="15.75" x14ac:dyDescent="0.25">
      <c r="B31" s="7"/>
      <c r="C31" s="7"/>
      <c r="D31" s="7"/>
      <c r="E31" s="7"/>
      <c r="F31" s="7"/>
      <c r="G31" s="7"/>
      <c r="H31" s="7"/>
      <c r="I31" s="7"/>
      <c r="J31" s="7"/>
      <c r="K31" s="7"/>
      <c r="L31" s="7"/>
      <c r="M31" s="7"/>
    </row>
    <row r="32" spans="2:23" ht="15.75" x14ac:dyDescent="0.25">
      <c r="B32" s="7"/>
      <c r="C32" s="7"/>
      <c r="D32" s="7"/>
      <c r="E32" s="7"/>
      <c r="F32" s="7"/>
      <c r="G32" s="7"/>
      <c r="H32" s="7"/>
      <c r="I32" s="7"/>
      <c r="J32" s="7"/>
      <c r="K32" s="7"/>
      <c r="L32" s="7"/>
      <c r="M32" s="7"/>
    </row>
  </sheetData>
  <sheetProtection algorithmName="SHA-512" hashValue="Hcb/0wWmikL16hUFmyJcTygAXAjuqgutJkk9+7hKrICzqyxxyzgfREMDeCD558tfAlypGjKwDdGZgjapy4cxuw==" saltValue="TxPGE8gGgWV9RzowjIlGMw==" spinCount="100000" sheet="1" selectLockedCells="1"/>
  <protectedRanges>
    <protectedRange sqref="D5" name="Range1"/>
    <protectedRange sqref="D6" name="Range2"/>
    <protectedRange sqref="D8" name="Range3"/>
  </protectedRanges>
  <mergeCells count="3">
    <mergeCell ref="B2:H2"/>
    <mergeCell ref="B15:J18"/>
    <mergeCell ref="J2:M2"/>
  </mergeCells>
  <pageMargins left="0.7" right="0.7" top="0.75" bottom="0.75" header="0.3" footer="0.3"/>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SPD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abrown</dc:creator>
  <cp:lastModifiedBy>April Gross</cp:lastModifiedBy>
  <cp:lastPrinted>2021-11-23T20:05:11Z</cp:lastPrinted>
  <dcterms:created xsi:type="dcterms:W3CDTF">2010-12-21T16:08:39Z</dcterms:created>
  <dcterms:modified xsi:type="dcterms:W3CDTF">2023-01-24T13:58:53Z</dcterms:modified>
</cp:coreProperties>
</file>